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965"/>
  </bookViews>
  <sheets>
    <sheet name="Sheet2" sheetId="2" r:id="rId1"/>
    <sheet name="Price List" sheetId="1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E25" i="2" s="1"/>
  <c r="G25" i="2" s="1"/>
  <c r="C24" i="2"/>
  <c r="C23" i="2"/>
  <c r="B25" i="2"/>
  <c r="D25" i="2" s="1"/>
  <c r="F25" i="2" s="1"/>
  <c r="B24" i="2"/>
  <c r="D24" i="2" s="1"/>
  <c r="B23" i="2"/>
  <c r="C22" i="2"/>
  <c r="E22" i="2" s="1"/>
  <c r="B22" i="2"/>
  <c r="D8" i="2"/>
  <c r="D12" i="2" s="1"/>
  <c r="C28" i="2" s="1"/>
  <c r="F3" i="2"/>
  <c r="F24" i="2" l="1"/>
  <c r="E24" i="2"/>
  <c r="G24" i="2" s="1"/>
  <c r="E23" i="2"/>
  <c r="G23" i="2" s="1"/>
  <c r="D22" i="2"/>
  <c r="F22" i="2" s="1"/>
  <c r="C29" i="2" s="1"/>
  <c r="C30" i="2" s="1"/>
  <c r="G22" i="2"/>
  <c r="D23" i="2"/>
  <c r="F23" i="2" s="1"/>
</calcChain>
</file>

<file path=xl/sharedStrings.xml><?xml version="1.0" encoding="utf-8"?>
<sst xmlns="http://schemas.openxmlformats.org/spreadsheetml/2006/main" count="65" uniqueCount="47">
  <si>
    <t xml:space="preserve">Hydrogen Fuel Systems </t>
  </si>
  <si>
    <t>Price  List Effective 01/08/2014</t>
  </si>
  <si>
    <t>Unit</t>
  </si>
  <si>
    <t>Electronic Fuel Enhancer</t>
  </si>
  <si>
    <t>Aluminium Enclosure</t>
  </si>
  <si>
    <t>Gen 20 System                   (standard aluminium enclosure)</t>
  </si>
  <si>
    <t>Gen 10 System                           (steel enclosure)</t>
  </si>
  <si>
    <t>Gen 10 System A                                (steel enclosure)</t>
  </si>
  <si>
    <t>Gen 15 System                                  (steel enclosure)</t>
  </si>
  <si>
    <t>Price</t>
  </si>
  <si>
    <t>Hydrogen Fuel Systems</t>
  </si>
  <si>
    <t>Cost &amp; Savings Worksheet</t>
  </si>
  <si>
    <t>Costs</t>
  </si>
  <si>
    <t>Enter from Price  List</t>
  </si>
  <si>
    <t>Generator Price</t>
  </si>
  <si>
    <t>=</t>
  </si>
  <si>
    <t>Number of units required</t>
  </si>
  <si>
    <t>Sub total</t>
  </si>
  <si>
    <t>If required add</t>
  </si>
  <si>
    <t>Total</t>
  </si>
  <si>
    <t>Saving Estimates</t>
  </si>
  <si>
    <t>Enter data only in yellow cells</t>
  </si>
  <si>
    <t>Current Fuel Price</t>
  </si>
  <si>
    <t>per litre</t>
  </si>
  <si>
    <t>Days per week engine/vehicle used</t>
  </si>
  <si>
    <t>days</t>
  </si>
  <si>
    <t>Litres used per day</t>
  </si>
  <si>
    <t>Litres</t>
  </si>
  <si>
    <t>Projected Savings %</t>
  </si>
  <si>
    <t>Calculation</t>
  </si>
  <si>
    <t>Without Generator</t>
  </si>
  <si>
    <t>$</t>
  </si>
  <si>
    <t>Lites</t>
  </si>
  <si>
    <t>Cost - week</t>
  </si>
  <si>
    <t>Cost - month</t>
  </si>
  <si>
    <t>Cost - day</t>
  </si>
  <si>
    <t>Cost - year</t>
  </si>
  <si>
    <t>With Generator @ Projected Saving</t>
  </si>
  <si>
    <t xml:space="preserve">Benefit </t>
  </si>
  <si>
    <t>Estimated Cost Recover of Installation with out fitting Expense</t>
  </si>
  <si>
    <t>Component Costs</t>
  </si>
  <si>
    <t>Savings Per Day</t>
  </si>
  <si>
    <t>@ Days</t>
  </si>
  <si>
    <t>Gen 10 System                           (plastic enclosure)</t>
  </si>
  <si>
    <t>Gen 20 System                   (aluminium enclosure)</t>
  </si>
  <si>
    <t>Heav y Duty checkerplate aluminium enclosure option</t>
  </si>
  <si>
    <t>Gen 15 System                   (aluminium enclosure)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</si>
</sst>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44" fontId="0" fillId="0" borderId="0" xfId="2" applyFont="1"/>
    <xf numFmtId="0" fontId="0" fillId="0" borderId="1" xfId="0" applyBorder="1"/>
    <xf numFmtId="0" fontId="0" fillId="0" borderId="3" xfId="0" applyBorder="1"/>
    <xf numFmtId="0" fontId="0" fillId="0" borderId="7" xfId="0" applyBorder="1" applyAlignment="1">
      <alignment wrapText="1"/>
    </xf>
    <xf numFmtId="44" fontId="0" fillId="0" borderId="8" xfId="2" applyFont="1" applyBorder="1"/>
    <xf numFmtId="0" fontId="0" fillId="0" borderId="9" xfId="0" applyBorder="1" applyAlignment="1">
      <alignment wrapText="1"/>
    </xf>
    <xf numFmtId="44" fontId="0" fillId="0" borderId="10" xfId="2" applyFont="1" applyBorder="1"/>
    <xf numFmtId="0" fontId="0" fillId="0" borderId="9" xfId="0" applyBorder="1"/>
    <xf numFmtId="0" fontId="0" fillId="0" borderId="11" xfId="0" applyBorder="1"/>
    <xf numFmtId="44" fontId="0" fillId="0" borderId="12" xfId="2" applyFont="1" applyBorder="1"/>
    <xf numFmtId="0" fontId="2" fillId="2" borderId="11" xfId="0" applyFont="1" applyFill="1" applyBorder="1" applyAlignment="1">
      <alignment horizontal="center"/>
    </xf>
    <xf numFmtId="44" fontId="2" fillId="2" borderId="12" xfId="2" applyFont="1" applyFill="1" applyBorder="1" applyAlignment="1">
      <alignment horizontal="center"/>
    </xf>
    <xf numFmtId="44" fontId="3" fillId="0" borderId="5" xfId="0" applyNumberFormat="1" applyFont="1" applyBorder="1"/>
    <xf numFmtId="164" fontId="3" fillId="0" borderId="5" xfId="1" applyNumberFormat="1" applyFont="1" applyBorder="1"/>
    <xf numFmtId="164" fontId="3" fillId="0" borderId="5" xfId="0" applyNumberFormat="1" applyFont="1" applyBorder="1"/>
    <xf numFmtId="44" fontId="3" fillId="0" borderId="5" xfId="2" applyFont="1" applyBorder="1"/>
    <xf numFmtId="44" fontId="3" fillId="0" borderId="6" xfId="0" applyNumberFormat="1" applyFont="1" applyBorder="1"/>
    <xf numFmtId="164" fontId="3" fillId="0" borderId="6" xfId="1" applyNumberFormat="1" applyFont="1" applyBorder="1"/>
    <xf numFmtId="0" fontId="5" fillId="0" borderId="11" xfId="0" applyFont="1" applyBorder="1"/>
    <xf numFmtId="0" fontId="5" fillId="0" borderId="1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64" fontId="3" fillId="0" borderId="6" xfId="0" applyNumberFormat="1" applyFont="1" applyBorder="1"/>
    <xf numFmtId="0" fontId="5" fillId="0" borderId="11" xfId="0" applyFont="1" applyBorder="1" applyAlignment="1">
      <alignment horizontal="center"/>
    </xf>
    <xf numFmtId="0" fontId="3" fillId="0" borderId="17" xfId="0" applyFont="1" applyBorder="1"/>
    <xf numFmtId="0" fontId="3" fillId="0" borderId="9" xfId="0" applyFont="1" applyBorder="1"/>
    <xf numFmtId="0" fontId="3" fillId="0" borderId="11" xfId="0" applyFont="1" applyBorder="1"/>
    <xf numFmtId="44" fontId="3" fillId="0" borderId="16" xfId="2" applyFont="1" applyBorder="1"/>
    <xf numFmtId="164" fontId="3" fillId="0" borderId="16" xfId="1" applyNumberFormat="1" applyFont="1" applyBorder="1"/>
    <xf numFmtId="44" fontId="3" fillId="0" borderId="16" xfId="0" applyNumberFormat="1" applyFont="1" applyBorder="1"/>
    <xf numFmtId="164" fontId="3" fillId="0" borderId="16" xfId="0" applyNumberFormat="1" applyFont="1" applyBorder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44" fontId="5" fillId="4" borderId="6" xfId="0" applyNumberFormat="1" applyFont="1" applyFill="1" applyBorder="1"/>
    <xf numFmtId="164" fontId="5" fillId="4" borderId="18" xfId="0" applyNumberFormat="1" applyFont="1" applyFill="1" applyBorder="1"/>
    <xf numFmtId="44" fontId="5" fillId="4" borderId="5" xfId="0" applyNumberFormat="1" applyFont="1" applyFill="1" applyBorder="1"/>
    <xf numFmtId="164" fontId="5" fillId="4" borderId="10" xfId="0" applyNumberFormat="1" applyFont="1" applyFill="1" applyBorder="1"/>
    <xf numFmtId="44" fontId="5" fillId="4" borderId="16" xfId="0" applyNumberFormat="1" applyFont="1" applyFill="1" applyBorder="1"/>
    <xf numFmtId="164" fontId="5" fillId="4" borderId="12" xfId="0" applyNumberFormat="1" applyFont="1" applyFill="1" applyBorder="1"/>
    <xf numFmtId="1" fontId="6" fillId="4" borderId="19" xfId="0" applyNumberFormat="1" applyFont="1" applyFill="1" applyBorder="1" applyAlignment="1">
      <alignment horizontal="center"/>
    </xf>
    <xf numFmtId="0" fontId="6" fillId="4" borderId="20" xfId="0" quotePrefix="1" applyFont="1" applyFill="1" applyBorder="1"/>
    <xf numFmtId="44" fontId="2" fillId="3" borderId="5" xfId="2" applyFont="1" applyFill="1" applyBorder="1" applyProtection="1">
      <protection locked="0"/>
    </xf>
    <xf numFmtId="0" fontId="2" fillId="3" borderId="5" xfId="2" applyNumberFormat="1" applyFont="1" applyFill="1" applyBorder="1" applyProtection="1">
      <protection locked="0"/>
    </xf>
    <xf numFmtId="44" fontId="0" fillId="3" borderId="5" xfId="2" applyFont="1" applyFill="1" applyBorder="1" applyProtection="1">
      <protection locked="0"/>
    </xf>
    <xf numFmtId="0" fontId="0" fillId="3" borderId="5" xfId="0" applyFill="1" applyBorder="1" applyProtection="1">
      <protection locked="0"/>
    </xf>
    <xf numFmtId="9" fontId="0" fillId="3" borderId="5" xfId="3" applyFont="1" applyFill="1" applyBorder="1" applyProtection="1"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3" borderId="21" xfId="0" applyFill="1" applyBorder="1"/>
    <xf numFmtId="0" fontId="0" fillId="3" borderId="17" xfId="0" applyFill="1" applyBorder="1"/>
    <xf numFmtId="0" fontId="0" fillId="0" borderId="0" xfId="0" applyBorder="1"/>
    <xf numFmtId="0" fontId="6" fillId="0" borderId="1" xfId="0" applyFont="1" applyBorder="1"/>
    <xf numFmtId="0" fontId="0" fillId="0" borderId="0" xfId="0" applyBorder="1" applyAlignment="1">
      <alignment horizontal="center"/>
    </xf>
    <xf numFmtId="44" fontId="0" fillId="0" borderId="0" xfId="2" applyFont="1" applyBorder="1"/>
    <xf numFmtId="0" fontId="0" fillId="0" borderId="2" xfId="0" applyBorder="1"/>
    <xf numFmtId="0" fontId="5" fillId="0" borderId="1" xfId="0" applyFont="1" applyFill="1" applyBorder="1"/>
    <xf numFmtId="44" fontId="0" fillId="0" borderId="0" xfId="0" applyNumberFormat="1" applyBorder="1"/>
    <xf numFmtId="0" fontId="0" fillId="0" borderId="24" xfId="0" applyBorder="1"/>
    <xf numFmtId="0" fontId="0" fillId="0" borderId="4" xfId="0" applyBorder="1"/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showGridLines="0" showRowColHeaders="0" tabSelected="1" showRuler="0" view="pageLayout" zoomScale="80" zoomScaleNormal="90" zoomScalePageLayoutView="80" workbookViewId="0">
      <selection activeCell="D6" sqref="D6"/>
    </sheetView>
  </sheetViews>
  <sheetFormatPr defaultRowHeight="11.25" x14ac:dyDescent="0.2"/>
  <cols>
    <col min="1" max="1" width="16.1640625" customWidth="1"/>
    <col min="2" max="2" width="15.83203125" customWidth="1"/>
    <col min="3" max="3" width="12.33203125" customWidth="1"/>
    <col min="4" max="4" width="16" customWidth="1"/>
    <col min="5" max="5" width="11.83203125" customWidth="1"/>
    <col min="6" max="6" width="27.33203125" customWidth="1"/>
    <col min="7" max="7" width="12.5" customWidth="1"/>
    <col min="8" max="8" width="11.5" customWidth="1"/>
    <col min="9" max="9" width="14.6640625" customWidth="1"/>
  </cols>
  <sheetData>
    <row r="1" spans="1:9" ht="15" x14ac:dyDescent="0.25">
      <c r="A1" s="66" t="s">
        <v>10</v>
      </c>
      <c r="B1" s="67"/>
      <c r="C1" s="67"/>
      <c r="D1" s="67"/>
      <c r="E1" s="67"/>
      <c r="F1" s="67"/>
      <c r="G1" s="68"/>
      <c r="H1" s="46"/>
      <c r="I1" s="46"/>
    </row>
    <row r="2" spans="1:9" ht="13.5" thickBot="1" x14ac:dyDescent="0.25">
      <c r="A2" s="69" t="s">
        <v>11</v>
      </c>
      <c r="B2" s="70"/>
      <c r="C2" s="70"/>
      <c r="D2" s="70"/>
      <c r="E2" s="70"/>
      <c r="F2" s="70"/>
      <c r="G2" s="71"/>
      <c r="H2" s="47"/>
      <c r="I2" s="47"/>
    </row>
    <row r="3" spans="1:9" ht="17.25" customHeight="1" x14ac:dyDescent="0.25">
      <c r="A3" s="49" t="s">
        <v>21</v>
      </c>
      <c r="B3" s="48"/>
      <c r="C3" s="50"/>
      <c r="D3" s="50"/>
      <c r="E3" s="50"/>
      <c r="F3" s="72" t="str">
        <f>'Price List'!A1</f>
        <v xml:space="preserve">Hydrogen Fuel Systems </v>
      </c>
      <c r="G3" s="73"/>
    </row>
    <row r="4" spans="1:9" ht="12" customHeight="1" x14ac:dyDescent="0.2">
      <c r="A4" s="51" t="s">
        <v>12</v>
      </c>
      <c r="B4" s="50"/>
      <c r="C4" s="50"/>
      <c r="D4" s="50"/>
      <c r="E4" s="50"/>
      <c r="F4" s="74" t="s">
        <v>1</v>
      </c>
      <c r="G4" s="75"/>
    </row>
    <row r="5" spans="1:9" ht="12" thickBot="1" x14ac:dyDescent="0.25">
      <c r="A5" s="2" t="s">
        <v>13</v>
      </c>
      <c r="B5" s="50"/>
      <c r="C5" s="50"/>
      <c r="D5" s="50"/>
      <c r="E5" s="50"/>
      <c r="F5" s="11" t="s">
        <v>2</v>
      </c>
      <c r="G5" s="12" t="s">
        <v>9</v>
      </c>
    </row>
    <row r="6" spans="1:9" ht="24.75" customHeight="1" x14ac:dyDescent="0.2">
      <c r="A6" s="2" t="s">
        <v>14</v>
      </c>
      <c r="B6" s="50"/>
      <c r="C6" s="52" t="s">
        <v>15</v>
      </c>
      <c r="D6" s="41">
        <v>3950</v>
      </c>
      <c r="E6" s="50"/>
      <c r="F6" s="4" t="s">
        <v>43</v>
      </c>
      <c r="G6" s="5">
        <v>3950</v>
      </c>
    </row>
    <row r="7" spans="1:9" ht="24.75" customHeight="1" x14ac:dyDescent="0.2">
      <c r="A7" s="2" t="s">
        <v>16</v>
      </c>
      <c r="B7" s="50"/>
      <c r="C7" s="52" t="s">
        <v>15</v>
      </c>
      <c r="D7" s="42">
        <v>1</v>
      </c>
      <c r="E7" s="50"/>
      <c r="F7" s="6" t="s">
        <v>7</v>
      </c>
      <c r="G7" s="7">
        <v>4150</v>
      </c>
    </row>
    <row r="8" spans="1:9" ht="24.75" customHeight="1" x14ac:dyDescent="0.2">
      <c r="A8" s="2"/>
      <c r="B8" s="50"/>
      <c r="C8" s="52" t="s">
        <v>17</v>
      </c>
      <c r="D8" s="53">
        <f>D6*D7</f>
        <v>3950</v>
      </c>
      <c r="E8" s="50"/>
      <c r="F8" s="6" t="s">
        <v>8</v>
      </c>
      <c r="G8" s="7">
        <v>4650</v>
      </c>
    </row>
    <row r="9" spans="1:9" ht="24.75" customHeight="1" x14ac:dyDescent="0.2">
      <c r="A9" s="2" t="s">
        <v>18</v>
      </c>
      <c r="B9" s="50"/>
      <c r="C9" s="50"/>
      <c r="D9" s="50"/>
      <c r="E9" s="50"/>
      <c r="F9" s="6" t="s">
        <v>46</v>
      </c>
      <c r="G9" s="7">
        <v>4850</v>
      </c>
    </row>
    <row r="10" spans="1:9" ht="22.5" x14ac:dyDescent="0.2">
      <c r="A10" s="2" t="s">
        <v>3</v>
      </c>
      <c r="B10" s="50"/>
      <c r="C10" s="52" t="s">
        <v>15</v>
      </c>
      <c r="D10" s="41"/>
      <c r="E10" s="50"/>
      <c r="F10" s="6" t="s">
        <v>44</v>
      </c>
      <c r="G10" s="7">
        <v>5550</v>
      </c>
    </row>
    <row r="11" spans="1:9" ht="22.5" x14ac:dyDescent="0.2">
      <c r="A11" s="2" t="s">
        <v>4</v>
      </c>
      <c r="B11" s="50"/>
      <c r="C11" s="52" t="s">
        <v>15</v>
      </c>
      <c r="D11" s="41"/>
      <c r="E11" s="50"/>
      <c r="F11" s="6" t="s">
        <v>45</v>
      </c>
      <c r="G11" s="7">
        <v>350</v>
      </c>
    </row>
    <row r="12" spans="1:9" x14ac:dyDescent="0.2">
      <c r="A12" s="2"/>
      <c r="B12" s="50"/>
      <c r="C12" s="52" t="s">
        <v>19</v>
      </c>
      <c r="D12" s="53">
        <f>D8+D10+D11</f>
        <v>3950</v>
      </c>
      <c r="E12" s="50"/>
    </row>
    <row r="13" spans="1:9" x14ac:dyDescent="0.2">
      <c r="A13" s="2"/>
      <c r="B13" s="50"/>
      <c r="C13" s="50"/>
      <c r="D13" s="50"/>
      <c r="E13" s="50"/>
      <c r="F13" s="8"/>
      <c r="G13" s="7"/>
    </row>
    <row r="14" spans="1:9" ht="12.75" x14ac:dyDescent="0.2">
      <c r="A14" s="51" t="s">
        <v>20</v>
      </c>
      <c r="B14" s="50"/>
      <c r="C14" s="50"/>
      <c r="D14" s="50"/>
      <c r="E14" s="50"/>
      <c r="F14" s="8" t="s">
        <v>3</v>
      </c>
      <c r="G14" s="7">
        <v>485</v>
      </c>
    </row>
    <row r="15" spans="1:9" x14ac:dyDescent="0.2">
      <c r="A15" s="2" t="s">
        <v>22</v>
      </c>
      <c r="B15" s="50"/>
      <c r="C15" s="50"/>
      <c r="D15" s="43">
        <v>1.56</v>
      </c>
      <c r="E15" s="50" t="s">
        <v>23</v>
      </c>
      <c r="F15" s="8"/>
      <c r="G15" s="7"/>
    </row>
    <row r="16" spans="1:9" ht="12" thickBot="1" x14ac:dyDescent="0.25">
      <c r="A16" s="2" t="s">
        <v>24</v>
      </c>
      <c r="B16" s="50"/>
      <c r="C16" s="50"/>
      <c r="D16" s="44">
        <v>5</v>
      </c>
      <c r="E16" s="50" t="s">
        <v>25</v>
      </c>
      <c r="F16" s="9" t="s">
        <v>4</v>
      </c>
      <c r="G16" s="10">
        <v>360</v>
      </c>
    </row>
    <row r="17" spans="1:7" x14ac:dyDescent="0.2">
      <c r="A17" s="2" t="s">
        <v>26</v>
      </c>
      <c r="B17" s="50"/>
      <c r="C17" s="50"/>
      <c r="D17" s="44">
        <v>500</v>
      </c>
      <c r="E17" s="50" t="s">
        <v>27</v>
      </c>
      <c r="F17" s="50"/>
      <c r="G17" s="54"/>
    </row>
    <row r="18" spans="1:7" x14ac:dyDescent="0.2">
      <c r="A18" s="2" t="s">
        <v>28</v>
      </c>
      <c r="B18" s="50"/>
      <c r="C18" s="50"/>
      <c r="D18" s="45">
        <v>0.2</v>
      </c>
      <c r="E18" s="50"/>
      <c r="F18" s="50"/>
      <c r="G18" s="54"/>
    </row>
    <row r="19" spans="1:7" ht="13.5" thickBot="1" x14ac:dyDescent="0.25">
      <c r="A19" s="51" t="s">
        <v>29</v>
      </c>
      <c r="B19" s="50"/>
      <c r="C19" s="50"/>
      <c r="D19" s="50"/>
      <c r="E19" s="50"/>
      <c r="F19" s="50"/>
      <c r="G19" s="54"/>
    </row>
    <row r="20" spans="1:7" ht="23.25" customHeight="1" x14ac:dyDescent="0.2">
      <c r="A20" s="61" t="s">
        <v>30</v>
      </c>
      <c r="B20" s="62"/>
      <c r="C20" s="63"/>
      <c r="D20" s="59" t="s">
        <v>37</v>
      </c>
      <c r="E20" s="60"/>
      <c r="F20" s="64" t="s">
        <v>38</v>
      </c>
      <c r="G20" s="65"/>
    </row>
    <row r="21" spans="1:7" ht="12.75" thickBot="1" x14ac:dyDescent="0.25">
      <c r="A21" s="19"/>
      <c r="B21" s="20" t="s">
        <v>31</v>
      </c>
      <c r="C21" s="21" t="s">
        <v>32</v>
      </c>
      <c r="D21" s="23" t="s">
        <v>31</v>
      </c>
      <c r="E21" s="21" t="s">
        <v>27</v>
      </c>
      <c r="F21" s="31" t="s">
        <v>31</v>
      </c>
      <c r="G21" s="32" t="s">
        <v>27</v>
      </c>
    </row>
    <row r="22" spans="1:7" ht="12" x14ac:dyDescent="0.2">
      <c r="A22" s="24" t="s">
        <v>35</v>
      </c>
      <c r="B22" s="17">
        <f>D15*D17</f>
        <v>780</v>
      </c>
      <c r="C22" s="18">
        <f>D17*1</f>
        <v>500</v>
      </c>
      <c r="D22" s="17">
        <f>B22-(B22*$D$18)</f>
        <v>624</v>
      </c>
      <c r="E22" s="22">
        <f>C22-(C22*$D$18)</f>
        <v>400</v>
      </c>
      <c r="F22" s="33">
        <f>B22-D22</f>
        <v>156</v>
      </c>
      <c r="G22" s="34">
        <f>C22-E22</f>
        <v>100</v>
      </c>
    </row>
    <row r="23" spans="1:7" ht="12" x14ac:dyDescent="0.2">
      <c r="A23" s="25" t="s">
        <v>33</v>
      </c>
      <c r="B23" s="13">
        <f>D15*D16*D17</f>
        <v>3900.0000000000005</v>
      </c>
      <c r="C23" s="14">
        <f>D17*D16</f>
        <v>2500</v>
      </c>
      <c r="D23" s="13">
        <f t="shared" ref="D23:D25" si="0">B23-(B23*$D$18)</f>
        <v>3120.0000000000005</v>
      </c>
      <c r="E23" s="15">
        <f t="shared" ref="E23:E25" si="1">C23-(C23*$D$18)</f>
        <v>2000</v>
      </c>
      <c r="F23" s="35">
        <f t="shared" ref="F23:F25" si="2">B23-D23</f>
        <v>780</v>
      </c>
      <c r="G23" s="36">
        <f t="shared" ref="G23:G25" si="3">C23-E23</f>
        <v>500</v>
      </c>
    </row>
    <row r="24" spans="1:7" ht="12" x14ac:dyDescent="0.2">
      <c r="A24" s="25" t="s">
        <v>34</v>
      </c>
      <c r="B24" s="16">
        <f>D15*(D16*4)*D17</f>
        <v>15600.000000000002</v>
      </c>
      <c r="C24" s="14">
        <f>D17*(D16*4)</f>
        <v>10000</v>
      </c>
      <c r="D24" s="13">
        <f t="shared" si="0"/>
        <v>12480.000000000002</v>
      </c>
      <c r="E24" s="15">
        <f t="shared" si="1"/>
        <v>8000</v>
      </c>
      <c r="F24" s="35">
        <f t="shared" si="2"/>
        <v>3120</v>
      </c>
      <c r="G24" s="36">
        <f t="shared" si="3"/>
        <v>2000</v>
      </c>
    </row>
    <row r="25" spans="1:7" ht="12.75" thickBot="1" x14ac:dyDescent="0.25">
      <c r="A25" s="26" t="s">
        <v>36</v>
      </c>
      <c r="B25" s="27">
        <f>D15*(D16*52)*D17</f>
        <v>202800</v>
      </c>
      <c r="C25" s="28">
        <f>D17*(D16*52)</f>
        <v>130000</v>
      </c>
      <c r="D25" s="29">
        <f t="shared" si="0"/>
        <v>162240</v>
      </c>
      <c r="E25" s="30">
        <f t="shared" si="1"/>
        <v>104000</v>
      </c>
      <c r="F25" s="37">
        <f t="shared" si="2"/>
        <v>40560</v>
      </c>
      <c r="G25" s="38">
        <f t="shared" si="3"/>
        <v>26000</v>
      </c>
    </row>
    <row r="26" spans="1:7" ht="12" x14ac:dyDescent="0.2">
      <c r="A26" s="55" t="s">
        <v>39</v>
      </c>
      <c r="B26" s="50"/>
      <c r="C26" s="50"/>
      <c r="D26" s="50"/>
      <c r="E26" s="50"/>
      <c r="F26" s="50"/>
      <c r="G26" s="54"/>
    </row>
    <row r="27" spans="1:7" x14ac:dyDescent="0.2">
      <c r="A27" s="2"/>
      <c r="B27" s="50"/>
      <c r="C27" s="50"/>
      <c r="D27" s="50"/>
      <c r="E27" s="50"/>
      <c r="F27" s="50"/>
      <c r="G27" s="54"/>
    </row>
    <row r="28" spans="1:7" x14ac:dyDescent="0.2">
      <c r="A28" s="2" t="s">
        <v>40</v>
      </c>
      <c r="B28" s="52" t="s">
        <v>15</v>
      </c>
      <c r="C28" s="56">
        <f>D12</f>
        <v>3950</v>
      </c>
      <c r="D28" s="50"/>
      <c r="E28" s="50"/>
      <c r="F28" s="50"/>
      <c r="G28" s="54"/>
    </row>
    <row r="29" spans="1:7" ht="12" thickBot="1" x14ac:dyDescent="0.25">
      <c r="A29" s="2" t="s">
        <v>41</v>
      </c>
      <c r="B29" s="52" t="s">
        <v>15</v>
      </c>
      <c r="C29" s="56">
        <f>F22</f>
        <v>156</v>
      </c>
      <c r="D29" s="50"/>
      <c r="E29" s="50"/>
      <c r="F29" s="50"/>
      <c r="G29" s="54"/>
    </row>
    <row r="30" spans="1:7" ht="13.5" thickBot="1" x14ac:dyDescent="0.25">
      <c r="A30" s="2"/>
      <c r="B30" s="50"/>
      <c r="C30" s="39">
        <f>C28/C29</f>
        <v>25.320512820512821</v>
      </c>
      <c r="D30" s="40" t="s">
        <v>42</v>
      </c>
      <c r="E30" s="50"/>
      <c r="F30" s="50"/>
      <c r="G30" s="54"/>
    </row>
    <row r="31" spans="1:7" ht="12" thickBot="1" x14ac:dyDescent="0.25">
      <c r="A31" s="3"/>
      <c r="B31" s="57"/>
      <c r="C31" s="57"/>
      <c r="D31" s="57"/>
      <c r="E31" s="57"/>
      <c r="F31" s="57"/>
      <c r="G31" s="58"/>
    </row>
  </sheetData>
  <mergeCells count="7">
    <mergeCell ref="D20:E20"/>
    <mergeCell ref="A20:C20"/>
    <mergeCell ref="F20:G20"/>
    <mergeCell ref="A1:G1"/>
    <mergeCell ref="A2:G2"/>
    <mergeCell ref="F3:G3"/>
    <mergeCell ref="F4:G4"/>
  </mergeCells>
  <printOptions horizontalCentered="1" verticalCentered="1"/>
  <pageMargins left="0.78740157480314965" right="0.78740157480314965" top="1.1811023622047245" bottom="1.1811023622047245" header="0.51181102362204722" footer="0.51181102362204722"/>
  <pageSetup paperSize="9" scale="96" orientation="portrait" horizontalDpi="4294967293" r:id="rId1"/>
  <headerFooter>
    <oddHeader>&amp;C&amp;"Arial,Bold"&amp;22Hydrogen Fuel Systems Pty Ltd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B11"/>
  <sheetViews>
    <sheetView workbookViewId="0">
      <selection sqref="A1:B11"/>
    </sheetView>
  </sheetViews>
  <sheetFormatPr defaultRowHeight="11.25" x14ac:dyDescent="0.2"/>
  <cols>
    <col min="1" max="1" width="26.6640625" customWidth="1"/>
    <col min="2" max="2" width="13.1640625" style="1" customWidth="1"/>
  </cols>
  <sheetData>
    <row r="1" spans="1:2" ht="15" x14ac:dyDescent="0.25">
      <c r="A1" s="76" t="s">
        <v>0</v>
      </c>
      <c r="B1" s="77"/>
    </row>
    <row r="2" spans="1:2" ht="12" x14ac:dyDescent="0.2">
      <c r="A2" s="78" t="s">
        <v>1</v>
      </c>
      <c r="B2" s="79"/>
    </row>
    <row r="3" spans="1:2" ht="12" thickBot="1" x14ac:dyDescent="0.25">
      <c r="A3" s="11" t="s">
        <v>2</v>
      </c>
      <c r="B3" s="12" t="s">
        <v>9</v>
      </c>
    </row>
    <row r="4" spans="1:2" ht="22.5" x14ac:dyDescent="0.2">
      <c r="A4" s="4" t="s">
        <v>6</v>
      </c>
      <c r="B4" s="5">
        <v>2450</v>
      </c>
    </row>
    <row r="5" spans="1:2" ht="22.5" x14ac:dyDescent="0.2">
      <c r="A5" s="6" t="s">
        <v>7</v>
      </c>
      <c r="B5" s="7">
        <v>2350</v>
      </c>
    </row>
    <row r="6" spans="1:2" ht="22.5" x14ac:dyDescent="0.2">
      <c r="A6" s="6" t="s">
        <v>8</v>
      </c>
      <c r="B6" s="7">
        <v>2850</v>
      </c>
    </row>
    <row r="7" spans="1:2" ht="22.5" customHeight="1" x14ac:dyDescent="0.2">
      <c r="A7" s="6" t="s">
        <v>5</v>
      </c>
      <c r="B7" s="7">
        <v>3450</v>
      </c>
    </row>
    <row r="8" spans="1:2" x14ac:dyDescent="0.2">
      <c r="A8" s="8"/>
      <c r="B8" s="7"/>
    </row>
    <row r="9" spans="1:2" x14ac:dyDescent="0.2">
      <c r="A9" s="8" t="s">
        <v>3</v>
      </c>
      <c r="B9" s="7">
        <v>350</v>
      </c>
    </row>
    <row r="10" spans="1:2" x14ac:dyDescent="0.2">
      <c r="A10" s="8"/>
      <c r="B10" s="7"/>
    </row>
    <row r="11" spans="1:2" ht="12" thickBot="1" x14ac:dyDescent="0.25">
      <c r="A11" s="9" t="s">
        <v>4</v>
      </c>
      <c r="B11" s="10">
        <v>360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Price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Munro</dc:creator>
  <cp:lastModifiedBy>User</cp:lastModifiedBy>
  <dcterms:created xsi:type="dcterms:W3CDTF">2014-08-04T20:35:57Z</dcterms:created>
  <dcterms:modified xsi:type="dcterms:W3CDTF">2020-04-22T11:10:22Z</dcterms:modified>
</cp:coreProperties>
</file>